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20490" windowHeight="7755"/>
  </bookViews>
  <sheets>
    <sheet name="EOQ of Low Nail Company" sheetId="1" r:id="rId1"/>
  </sheets>
  <calcPr calcId="152511"/>
</workbook>
</file>

<file path=xl/calcChain.xml><?xml version="1.0" encoding="utf-8"?>
<calcChain xmlns="http://schemas.openxmlformats.org/spreadsheetml/2006/main">
  <c r="F38" i="1" l="1"/>
  <c r="F23" i="1"/>
  <c r="F62" i="1"/>
  <c r="F82" i="1"/>
  <c r="E86" i="1"/>
  <c r="E87" i="1"/>
  <c r="E88" i="1"/>
  <c r="E89" i="1"/>
  <c r="E90" i="1"/>
  <c r="E91" i="1"/>
  <c r="E92" i="1"/>
  <c r="E93" i="1"/>
  <c r="E85" i="1"/>
  <c r="D87" i="1"/>
  <c r="D88" i="1"/>
  <c r="D89" i="1"/>
  <c r="D90" i="1"/>
  <c r="D91" i="1"/>
  <c r="D92" i="1"/>
  <c r="D93" i="1"/>
  <c r="D86" i="1"/>
  <c r="C93" i="1"/>
  <c r="C88" i="1"/>
  <c r="C89" i="1"/>
  <c r="C90" i="1"/>
  <c r="C91" i="1"/>
  <c r="C92" i="1"/>
  <c r="C87" i="1"/>
  <c r="B87" i="1"/>
  <c r="B88" i="1"/>
  <c r="B89" i="1"/>
  <c r="B90" i="1"/>
  <c r="B91" i="1"/>
  <c r="B92" i="1"/>
  <c r="B93" i="1"/>
  <c r="B86" i="1"/>
  <c r="E76" i="1"/>
  <c r="E66" i="1"/>
  <c r="E67" i="1"/>
  <c r="E68" i="1"/>
  <c r="E69" i="1"/>
  <c r="E70" i="1"/>
  <c r="E71" i="1"/>
  <c r="E72" i="1"/>
  <c r="E73" i="1"/>
  <c r="E74" i="1"/>
  <c r="E75" i="1"/>
  <c r="E77" i="1"/>
  <c r="E78" i="1"/>
  <c r="E65" i="1"/>
  <c r="D67" i="1"/>
  <c r="D68" i="1"/>
  <c r="D69" i="1"/>
  <c r="D70" i="1"/>
  <c r="D71" i="1"/>
  <c r="D72" i="1"/>
  <c r="D73" i="1"/>
  <c r="D74" i="1"/>
  <c r="D75" i="1"/>
  <c r="D76" i="1"/>
  <c r="D77" i="1"/>
  <c r="D78" i="1"/>
  <c r="D66" i="1"/>
  <c r="C67" i="1"/>
  <c r="C68" i="1"/>
  <c r="C69" i="1"/>
  <c r="C70" i="1"/>
  <c r="C71" i="1"/>
  <c r="C72" i="1"/>
  <c r="C73" i="1"/>
  <c r="C74" i="1"/>
  <c r="C75" i="1"/>
  <c r="C76" i="1"/>
  <c r="C77" i="1"/>
  <c r="C78" i="1"/>
  <c r="C66" i="1"/>
  <c r="B67" i="1"/>
  <c r="B68" i="1"/>
  <c r="B69" i="1"/>
  <c r="B70" i="1"/>
  <c r="B71" i="1"/>
  <c r="B72" i="1"/>
  <c r="B73" i="1"/>
  <c r="B74" i="1"/>
  <c r="B75" i="1"/>
  <c r="B76" i="1"/>
  <c r="B77" i="1"/>
  <c r="B78" i="1"/>
  <c r="B66" i="1"/>
  <c r="F49" i="1"/>
  <c r="C55" i="1"/>
  <c r="C56" i="1"/>
  <c r="C57" i="1"/>
  <c r="C58" i="1"/>
  <c r="C54" i="1"/>
  <c r="B54" i="1"/>
  <c r="B55" i="1"/>
  <c r="B56" i="1"/>
  <c r="B57" i="1"/>
  <c r="B58" i="1"/>
  <c r="B53" i="1"/>
  <c r="C43" i="1"/>
  <c r="C44" i="1"/>
  <c r="C45" i="1"/>
  <c r="C42" i="1"/>
  <c r="B43" i="1"/>
  <c r="B44" i="1"/>
  <c r="B45" i="1"/>
  <c r="B42" i="1"/>
  <c r="C34" i="1"/>
  <c r="C29" i="1"/>
  <c r="C30" i="1"/>
  <c r="C31" i="1"/>
  <c r="C32" i="1"/>
  <c r="C33" i="1"/>
  <c r="C28" i="1"/>
  <c r="B28" i="1" l="1"/>
  <c r="B29" i="1"/>
  <c r="B30" i="1"/>
  <c r="B31" i="1"/>
  <c r="B32" i="1"/>
  <c r="B33" i="1"/>
  <c r="B34" i="1"/>
  <c r="B27" i="1"/>
  <c r="A16" i="1" l="1"/>
  <c r="A18" i="1" s="1"/>
  <c r="F90" i="1" l="1"/>
  <c r="F86" i="1"/>
  <c r="F85" i="1"/>
  <c r="F91" i="1"/>
  <c r="F87" i="1"/>
  <c r="F88" i="1"/>
  <c r="F89" i="1"/>
  <c r="F92" i="1"/>
  <c r="F93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65" i="1"/>
  <c r="E57" i="1"/>
</calcChain>
</file>

<file path=xl/sharedStrings.xml><?xml version="1.0" encoding="utf-8"?>
<sst xmlns="http://schemas.openxmlformats.org/spreadsheetml/2006/main" count="55" uniqueCount="27">
  <si>
    <t>Orders per Year</t>
  </si>
  <si>
    <t>Order Size</t>
  </si>
  <si>
    <t>Processing Costs ($)</t>
  </si>
  <si>
    <t>Warehousing Costs ($)</t>
  </si>
  <si>
    <t>Sum of Processing and Warehousing Costs ($)</t>
  </si>
  <si>
    <t>Free</t>
  </si>
  <si>
    <t>Orders Per Year</t>
  </si>
  <si>
    <t>Interest Costs ($)</t>
  </si>
  <si>
    <t>Sum of Processing, Warehousing, and Interest Costs ($)</t>
  </si>
  <si>
    <t>Week Three: Group Excel Assignment #3</t>
  </si>
  <si>
    <t>LOW NAIL COMPANY (CASE 10-1)</t>
  </si>
  <si>
    <t>The EOQ formula is:</t>
  </si>
  <si>
    <t>= kegs per order</t>
  </si>
  <si>
    <t>= Annual use in units</t>
  </si>
  <si>
    <t>= Cost of placing an order</t>
  </si>
  <si>
    <t>= Annual carrying cost per item per year</t>
  </si>
  <si>
    <t>Question 2:</t>
  </si>
  <si>
    <t>The new EOQ, based on the following information is:</t>
  </si>
  <si>
    <t>Note: Warehouse space rented by Low is only half full</t>
  </si>
  <si>
    <t>Use Excel &amp; EOQ Formulas in solving all problems.  Place the required Excel formula in all cells highlighted in yellow to show correct answer.</t>
  </si>
  <si>
    <t xml:space="preserve">Answer the remaining questions to the Low Nail Company. Questions can be found on page 356 of your textbook.  </t>
  </si>
  <si>
    <t>Question 3:</t>
  </si>
  <si>
    <t>Question 4:</t>
  </si>
  <si>
    <t>Question 5:</t>
  </si>
  <si>
    <t>Question 6:</t>
  </si>
  <si>
    <t>EOQ =SQRT[(2*demand*ordering costs)/carrying cost]</t>
  </si>
  <si>
    <r>
      <t>Question 1:</t>
    </r>
    <r>
      <rPr>
        <sz val="12"/>
        <color theme="1"/>
        <rFont val="Times New Roman"/>
        <family val="1"/>
      </rPr>
      <t xml:space="preserve"> Using the EOQ formula and the information contained in the Low Nail Case Study, how many kegs of nails should Low order at one time?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</si>
</sst>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&quot;$&quot;#,##0.00"/>
    <numFmt numFmtId="166" formatCode="&quot;$&quot;#,##0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7" fontId="5" fillId="2" borderId="1" xfId="2" applyNumberFormat="1" applyFont="1" applyFill="1" applyBorder="1" applyAlignment="1">
      <alignment horizontal="center" vertic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" fontId="5" fillId="2" borderId="1" xfId="0" applyNumberFormat="1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5" fillId="0" borderId="0" xfId="0" applyFont="1"/>
    <xf numFmtId="1" fontId="5" fillId="2" borderId="1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7" fontId="3" fillId="0" borderId="2" xfId="1" applyNumberFormat="1" applyFont="1" applyBorder="1" applyAlignment="1">
      <alignment horizontal="right" vertical="center" wrapText="1"/>
    </xf>
    <xf numFmtId="7" fontId="3" fillId="0" borderId="7" xfId="1" applyNumberFormat="1" applyFont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7" fontId="5" fillId="2" borderId="2" xfId="1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7" fontId="7" fillId="2" borderId="2" xfId="1" applyNumberFormat="1" applyFont="1" applyFill="1" applyBorder="1" applyAlignment="1">
      <alignment horizontal="right" vertical="center" wrapText="1"/>
    </xf>
    <xf numFmtId="7" fontId="6" fillId="0" borderId="2" xfId="1" applyNumberFormat="1" applyFont="1" applyBorder="1" applyAlignment="1">
      <alignment horizontal="right" vertical="center" wrapText="1"/>
    </xf>
    <xf numFmtId="7" fontId="6" fillId="0" borderId="7" xfId="1" applyNumberFormat="1" applyFont="1" applyBorder="1" applyAlignment="1">
      <alignment horizontal="right" vertical="center" wrapText="1"/>
    </xf>
    <xf numFmtId="0" fontId="6" fillId="0" borderId="0" xfId="0" applyFont="1"/>
    <xf numFmtId="0" fontId="3" fillId="0" borderId="8" xfId="0" applyFont="1" applyBorder="1" applyAlignment="1">
      <alignment horizontal="center" vertical="center" wrapText="1"/>
    </xf>
    <xf numFmtId="7" fontId="5" fillId="2" borderId="9" xfId="1" applyNumberFormat="1" applyFont="1" applyFill="1" applyBorder="1" applyAlignment="1">
      <alignment horizontal="right" vertical="center" wrapText="1"/>
    </xf>
    <xf numFmtId="7" fontId="3" fillId="0" borderId="9" xfId="1" applyNumberFormat="1" applyFont="1" applyBorder="1" applyAlignment="1">
      <alignment horizontal="right" vertical="center" wrapText="1"/>
    </xf>
    <xf numFmtId="7" fontId="3" fillId="0" borderId="10" xfId="1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167" fontId="5" fillId="2" borderId="2" xfId="2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 vertical="center" wrapText="1"/>
    </xf>
    <xf numFmtId="166" fontId="5" fillId="2" borderId="2" xfId="0" applyNumberFormat="1" applyFont="1" applyFill="1" applyBorder="1" applyAlignment="1">
      <alignment horizontal="right" vertical="center" wrapText="1"/>
    </xf>
    <xf numFmtId="166" fontId="3" fillId="0" borderId="7" xfId="0" applyNumberFormat="1" applyFont="1" applyBorder="1" applyAlignment="1">
      <alignment horizontal="right" vertical="center" wrapText="1"/>
    </xf>
    <xf numFmtId="166" fontId="3" fillId="0" borderId="10" xfId="0" applyNumberFormat="1" applyFont="1" applyBorder="1" applyAlignment="1">
      <alignment horizontal="right" vertic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3"/>
  <sheetViews>
    <sheetView tabSelected="1" workbookViewId="0">
      <selection activeCell="A4" sqref="A4"/>
    </sheetView>
  </sheetViews>
  <sheetFormatPr defaultColWidth="9.140625" defaultRowHeight="15.75" x14ac:dyDescent="0.25"/>
  <cols>
    <col min="1" max="1" width="12.5703125" style="2" customWidth="1"/>
    <col min="2" max="2" width="9.42578125" style="2" customWidth="1"/>
    <col min="3" max="3" width="13.42578125" style="2" customWidth="1"/>
    <col min="4" max="4" width="15.42578125" style="2" customWidth="1"/>
    <col min="5" max="5" width="20.5703125" style="2" customWidth="1"/>
    <col min="6" max="6" width="20.7109375" style="2" customWidth="1"/>
    <col min="7" max="8" width="9.140625" style="2"/>
    <col min="9" max="9" width="10.140625" style="2" bestFit="1" customWidth="1"/>
    <col min="10" max="16384" width="9.140625" style="2"/>
  </cols>
  <sheetData>
    <row r="2" spans="1:6" ht="18.75" x14ac:dyDescent="0.25">
      <c r="A2" s="1" t="s">
        <v>9</v>
      </c>
      <c r="B2" s="1"/>
      <c r="C2" s="1"/>
      <c r="D2" s="1"/>
      <c r="E2" s="1"/>
      <c r="F2" s="1"/>
    </row>
    <row r="3" spans="1:6" x14ac:dyDescent="0.25">
      <c r="A3" s="3"/>
      <c r="B3" s="4"/>
    </row>
    <row r="4" spans="1:6" x14ac:dyDescent="0.25">
      <c r="A4" s="5" t="s">
        <v>10</v>
      </c>
      <c r="B4" s="4"/>
    </row>
    <row r="5" spans="1:6" x14ac:dyDescent="0.25">
      <c r="A5" s="5"/>
      <c r="B5" s="4"/>
    </row>
    <row r="6" spans="1:6" ht="30.75" customHeight="1" x14ac:dyDescent="0.25">
      <c r="A6" s="6" t="s">
        <v>19</v>
      </c>
      <c r="B6" s="6"/>
      <c r="C6" s="6"/>
      <c r="D6" s="6"/>
      <c r="E6" s="6"/>
      <c r="F6" s="6"/>
    </row>
    <row r="7" spans="1:6" x14ac:dyDescent="0.25">
      <c r="A7" s="5"/>
      <c r="B7" s="4"/>
    </row>
    <row r="8" spans="1:6" ht="36.75" customHeight="1" x14ac:dyDescent="0.25">
      <c r="A8" s="6" t="s">
        <v>26</v>
      </c>
      <c r="B8" s="6"/>
      <c r="C8" s="6"/>
      <c r="D8" s="6"/>
      <c r="E8" s="6"/>
      <c r="F8" s="6"/>
    </row>
    <row r="9" spans="1:6" x14ac:dyDescent="0.25">
      <c r="A9" s="3"/>
      <c r="B9" s="4"/>
    </row>
    <row r="10" spans="1:6" x14ac:dyDescent="0.25">
      <c r="A10" s="7" t="s">
        <v>11</v>
      </c>
      <c r="B10" s="8"/>
      <c r="C10" s="9" t="s">
        <v>25</v>
      </c>
      <c r="D10" s="9"/>
    </row>
    <row r="11" spans="1:6" ht="16.5" thickBot="1" x14ac:dyDescent="0.3">
      <c r="A11" s="7"/>
      <c r="B11" s="8"/>
      <c r="C11" s="9"/>
      <c r="D11" s="9"/>
    </row>
    <row r="12" spans="1:6" ht="16.5" thickBot="1" x14ac:dyDescent="0.3">
      <c r="A12" s="10">
        <v>2000</v>
      </c>
      <c r="B12" s="11" t="s">
        <v>13</v>
      </c>
      <c r="C12" s="9"/>
      <c r="D12" s="9"/>
    </row>
    <row r="13" spans="1:6" ht="16.5" thickBot="1" x14ac:dyDescent="0.3">
      <c r="A13" s="12"/>
      <c r="B13" s="8"/>
      <c r="C13" s="9"/>
      <c r="D13" s="9"/>
    </row>
    <row r="14" spans="1:6" ht="16.5" thickBot="1" x14ac:dyDescent="0.3">
      <c r="A14" s="13">
        <v>60</v>
      </c>
      <c r="B14" s="11" t="s">
        <v>14</v>
      </c>
      <c r="C14" s="9"/>
      <c r="D14" s="9"/>
    </row>
    <row r="15" spans="1:6" ht="16.5" thickBot="1" x14ac:dyDescent="0.3">
      <c r="A15" s="12"/>
      <c r="B15" s="8"/>
      <c r="C15" s="9"/>
      <c r="D15" s="9"/>
    </row>
    <row r="16" spans="1:6" ht="16.5" thickBot="1" x14ac:dyDescent="0.3">
      <c r="A16" s="13">
        <f>1*2</f>
        <v>2</v>
      </c>
      <c r="B16" s="11" t="s">
        <v>15</v>
      </c>
      <c r="C16" s="9"/>
      <c r="D16" s="9"/>
    </row>
    <row r="17" spans="1:6" ht="16.5" thickBot="1" x14ac:dyDescent="0.3">
      <c r="A17" s="12"/>
      <c r="B17" s="8"/>
      <c r="C17" s="9"/>
      <c r="D17" s="9"/>
    </row>
    <row r="18" spans="1:6" ht="16.5" thickBot="1" x14ac:dyDescent="0.3">
      <c r="A18" s="14">
        <f>SQRT((2*A12*A14)/A16)</f>
        <v>346.41016151377545</v>
      </c>
      <c r="B18" s="15" t="s">
        <v>12</v>
      </c>
      <c r="C18" s="9"/>
      <c r="D18" s="7" t="s">
        <v>18</v>
      </c>
    </row>
    <row r="19" spans="1:6" x14ac:dyDescent="0.25">
      <c r="A19" s="7"/>
      <c r="B19" s="8"/>
      <c r="C19" s="9"/>
      <c r="D19" s="9"/>
    </row>
    <row r="20" spans="1:6" x14ac:dyDescent="0.25">
      <c r="A20" s="7"/>
    </row>
    <row r="21" spans="1:6" ht="30.75" customHeight="1" x14ac:dyDescent="0.25">
      <c r="A21" s="16" t="s">
        <v>20</v>
      </c>
      <c r="B21" s="16"/>
      <c r="C21" s="16"/>
      <c r="D21" s="16"/>
      <c r="E21" s="16"/>
      <c r="F21" s="16"/>
    </row>
    <row r="22" spans="1:6" ht="16.5" thickBot="1" x14ac:dyDescent="0.3"/>
    <row r="23" spans="1:6" ht="16.5" thickBot="1" x14ac:dyDescent="0.3">
      <c r="A23" s="17" t="s">
        <v>16</v>
      </c>
      <c r="B23" s="2" t="s">
        <v>17</v>
      </c>
      <c r="F23" s="18">
        <f>SQRT((2*B26*D33)/(8*2))</f>
        <v>250</v>
      </c>
    </row>
    <row r="24" spans="1:6" ht="16.5" thickBot="1" x14ac:dyDescent="0.3">
      <c r="F24" s="19"/>
    </row>
    <row r="25" spans="1:6" ht="51" customHeight="1" x14ac:dyDescent="0.25">
      <c r="A25" s="20" t="s">
        <v>0</v>
      </c>
      <c r="B25" s="21" t="s">
        <v>1</v>
      </c>
      <c r="C25" s="21" t="s">
        <v>2</v>
      </c>
      <c r="D25" s="21" t="s">
        <v>3</v>
      </c>
      <c r="E25" s="22" t="s">
        <v>4</v>
      </c>
    </row>
    <row r="26" spans="1:6" x14ac:dyDescent="0.25">
      <c r="A26" s="23">
        <v>1</v>
      </c>
      <c r="B26" s="24">
        <v>2000</v>
      </c>
      <c r="C26" s="25" t="s">
        <v>5</v>
      </c>
      <c r="D26" s="25">
        <v>2000</v>
      </c>
      <c r="E26" s="26">
        <v>2000</v>
      </c>
    </row>
    <row r="27" spans="1:6" x14ac:dyDescent="0.25">
      <c r="A27" s="23">
        <v>2</v>
      </c>
      <c r="B27" s="27">
        <f>$B$26/A27</f>
        <v>1000</v>
      </c>
      <c r="C27" s="25" t="s">
        <v>5</v>
      </c>
      <c r="D27" s="25">
        <v>1000</v>
      </c>
      <c r="E27" s="26">
        <v>1000</v>
      </c>
    </row>
    <row r="28" spans="1:6" x14ac:dyDescent="0.25">
      <c r="A28" s="23">
        <v>3</v>
      </c>
      <c r="B28" s="27">
        <f t="shared" ref="B28:B34" si="0">$B$26/A28</f>
        <v>666.66666666666663</v>
      </c>
      <c r="C28" s="28">
        <f>$A$14*A28/2</f>
        <v>90</v>
      </c>
      <c r="D28" s="25">
        <v>667</v>
      </c>
      <c r="E28" s="26">
        <v>757</v>
      </c>
    </row>
    <row r="29" spans="1:6" x14ac:dyDescent="0.25">
      <c r="A29" s="23">
        <v>4</v>
      </c>
      <c r="B29" s="27">
        <f t="shared" si="0"/>
        <v>500</v>
      </c>
      <c r="C29" s="28">
        <f t="shared" ref="C29:C33" si="1">$A$14*A29/2</f>
        <v>120</v>
      </c>
      <c r="D29" s="25">
        <v>500</v>
      </c>
      <c r="E29" s="26">
        <v>620</v>
      </c>
    </row>
    <row r="30" spans="1:6" x14ac:dyDescent="0.25">
      <c r="A30" s="23">
        <v>5</v>
      </c>
      <c r="B30" s="27">
        <f t="shared" si="0"/>
        <v>400</v>
      </c>
      <c r="C30" s="28">
        <f t="shared" si="1"/>
        <v>150</v>
      </c>
      <c r="D30" s="25">
        <v>400</v>
      </c>
      <c r="E30" s="26">
        <v>550</v>
      </c>
    </row>
    <row r="31" spans="1:6" x14ac:dyDescent="0.25">
      <c r="A31" s="23">
        <v>6</v>
      </c>
      <c r="B31" s="27">
        <f t="shared" si="0"/>
        <v>333.33333333333331</v>
      </c>
      <c r="C31" s="28">
        <f t="shared" si="1"/>
        <v>180</v>
      </c>
      <c r="D31" s="25">
        <v>333</v>
      </c>
      <c r="E31" s="26">
        <v>514</v>
      </c>
    </row>
    <row r="32" spans="1:6" x14ac:dyDescent="0.25">
      <c r="A32" s="23">
        <v>7</v>
      </c>
      <c r="B32" s="27">
        <f t="shared" si="0"/>
        <v>285.71428571428572</v>
      </c>
      <c r="C32" s="28">
        <f t="shared" si="1"/>
        <v>210</v>
      </c>
      <c r="D32" s="25">
        <v>286</v>
      </c>
      <c r="E32" s="26">
        <v>496</v>
      </c>
    </row>
    <row r="33" spans="1:6" s="34" customFormat="1" x14ac:dyDescent="0.25">
      <c r="A33" s="29">
        <v>8</v>
      </c>
      <c r="B33" s="30">
        <f t="shared" si="0"/>
        <v>250</v>
      </c>
      <c r="C33" s="31">
        <f t="shared" si="1"/>
        <v>240</v>
      </c>
      <c r="D33" s="32">
        <v>250</v>
      </c>
      <c r="E33" s="33">
        <v>490</v>
      </c>
    </row>
    <row r="34" spans="1:6" ht="16.5" thickBot="1" x14ac:dyDescent="0.3">
      <c r="A34" s="35">
        <v>9</v>
      </c>
      <c r="B34" s="27">
        <f t="shared" si="0"/>
        <v>222.22222222222223</v>
      </c>
      <c r="C34" s="36">
        <f>$A$14*A34</f>
        <v>540</v>
      </c>
      <c r="D34" s="37">
        <v>222</v>
      </c>
      <c r="E34" s="38">
        <v>763</v>
      </c>
    </row>
    <row r="37" spans="1:6" ht="16.5" thickBot="1" x14ac:dyDescent="0.3"/>
    <row r="38" spans="1:6" ht="16.5" thickBot="1" x14ac:dyDescent="0.3">
      <c r="A38" s="17" t="s">
        <v>21</v>
      </c>
      <c r="B38" s="2" t="s">
        <v>17</v>
      </c>
      <c r="F38" s="18">
        <f>SQRT((2*B41*D44)/4)</f>
        <v>500</v>
      </c>
    </row>
    <row r="39" spans="1:6" ht="16.5" thickBot="1" x14ac:dyDescent="0.3"/>
    <row r="40" spans="1:6" ht="53.25" customHeight="1" x14ac:dyDescent="0.25">
      <c r="A40" s="20" t="s">
        <v>6</v>
      </c>
      <c r="B40" s="21" t="s">
        <v>1</v>
      </c>
      <c r="C40" s="21" t="s">
        <v>2</v>
      </c>
      <c r="D40" s="21" t="s">
        <v>3</v>
      </c>
      <c r="E40" s="39" t="s">
        <v>4</v>
      </c>
    </row>
    <row r="41" spans="1:6" x14ac:dyDescent="0.25">
      <c r="A41" s="23">
        <v>1</v>
      </c>
      <c r="B41" s="40">
        <v>2000</v>
      </c>
      <c r="C41" s="41">
        <v>60</v>
      </c>
      <c r="D41" s="41">
        <v>1000</v>
      </c>
      <c r="E41" s="42">
        <v>1060</v>
      </c>
    </row>
    <row r="42" spans="1:6" x14ac:dyDescent="0.25">
      <c r="A42" s="23">
        <v>2</v>
      </c>
      <c r="B42" s="43">
        <f>$B$41/A42</f>
        <v>1000</v>
      </c>
      <c r="C42" s="44">
        <f>$C$41*A42</f>
        <v>120</v>
      </c>
      <c r="D42" s="41">
        <v>500</v>
      </c>
      <c r="E42" s="42">
        <v>620</v>
      </c>
    </row>
    <row r="43" spans="1:6" x14ac:dyDescent="0.25">
      <c r="A43" s="23">
        <v>3</v>
      </c>
      <c r="B43" s="43">
        <f t="shared" ref="B43:B45" si="2">$B$41/A43</f>
        <v>666.66666666666663</v>
      </c>
      <c r="C43" s="44">
        <f t="shared" ref="C43:C45" si="3">$C$41*A43</f>
        <v>180</v>
      </c>
      <c r="D43" s="41">
        <v>334</v>
      </c>
      <c r="E43" s="42">
        <v>524</v>
      </c>
    </row>
    <row r="44" spans="1:6" x14ac:dyDescent="0.25">
      <c r="A44" s="23">
        <v>4</v>
      </c>
      <c r="B44" s="43">
        <f t="shared" si="2"/>
        <v>500</v>
      </c>
      <c r="C44" s="44">
        <f t="shared" si="3"/>
        <v>240</v>
      </c>
      <c r="D44" s="41">
        <v>250</v>
      </c>
      <c r="E44" s="42">
        <v>490</v>
      </c>
    </row>
    <row r="45" spans="1:6" ht="16.5" thickBot="1" x14ac:dyDescent="0.3">
      <c r="A45" s="35">
        <v>5</v>
      </c>
      <c r="B45" s="43">
        <f t="shared" si="2"/>
        <v>400</v>
      </c>
      <c r="C45" s="44">
        <f t="shared" si="3"/>
        <v>300</v>
      </c>
      <c r="D45" s="45">
        <v>200</v>
      </c>
      <c r="E45" s="46">
        <v>500</v>
      </c>
    </row>
    <row r="48" spans="1:6" ht="16.5" thickBot="1" x14ac:dyDescent="0.3"/>
    <row r="49" spans="1:6" ht="16.5" thickBot="1" x14ac:dyDescent="0.3">
      <c r="A49" s="17" t="s">
        <v>22</v>
      </c>
      <c r="B49" s="2" t="s">
        <v>17</v>
      </c>
      <c r="F49" s="18">
        <f>SQRT(2*B52*D57/6)</f>
        <v>333.6665001664586</v>
      </c>
    </row>
    <row r="50" spans="1:6" ht="16.5" thickBot="1" x14ac:dyDescent="0.3"/>
    <row r="51" spans="1:6" ht="51.75" customHeight="1" x14ac:dyDescent="0.25">
      <c r="A51" s="20" t="s">
        <v>6</v>
      </c>
      <c r="B51" s="21" t="s">
        <v>1</v>
      </c>
      <c r="C51" s="21" t="s">
        <v>2</v>
      </c>
      <c r="D51" s="21" t="s">
        <v>3</v>
      </c>
      <c r="E51" s="22" t="s">
        <v>4</v>
      </c>
    </row>
    <row r="52" spans="1:6" x14ac:dyDescent="0.25">
      <c r="A52" s="23">
        <v>1</v>
      </c>
      <c r="B52" s="47">
        <v>2000</v>
      </c>
      <c r="C52" s="41" t="s">
        <v>5</v>
      </c>
      <c r="D52" s="41">
        <v>1000</v>
      </c>
      <c r="E52" s="42">
        <v>1000</v>
      </c>
    </row>
    <row r="53" spans="1:6" x14ac:dyDescent="0.25">
      <c r="A53" s="23">
        <v>2</v>
      </c>
      <c r="B53" s="43">
        <f>$B$52/A53</f>
        <v>1000</v>
      </c>
      <c r="C53" s="41" t="s">
        <v>5</v>
      </c>
      <c r="D53" s="41">
        <v>500</v>
      </c>
      <c r="E53" s="42">
        <v>500</v>
      </c>
    </row>
    <row r="54" spans="1:6" x14ac:dyDescent="0.25">
      <c r="A54" s="23">
        <v>3</v>
      </c>
      <c r="B54" s="43">
        <f t="shared" ref="B54:B58" si="4">$B$52/A54</f>
        <v>666.66666666666663</v>
      </c>
      <c r="C54" s="28">
        <f>$A$14*A54/2</f>
        <v>90</v>
      </c>
      <c r="D54" s="41">
        <v>334</v>
      </c>
      <c r="E54" s="42">
        <v>424</v>
      </c>
    </row>
    <row r="55" spans="1:6" x14ac:dyDescent="0.25">
      <c r="A55" s="23">
        <v>4</v>
      </c>
      <c r="B55" s="43">
        <f t="shared" si="4"/>
        <v>500</v>
      </c>
      <c r="C55" s="28">
        <f t="shared" ref="C55:C58" si="5">$A$14*A55/2</f>
        <v>120</v>
      </c>
      <c r="D55" s="41">
        <v>250</v>
      </c>
      <c r="E55" s="42">
        <v>370</v>
      </c>
    </row>
    <row r="56" spans="1:6" x14ac:dyDescent="0.25">
      <c r="A56" s="23">
        <v>5</v>
      </c>
      <c r="B56" s="43">
        <f t="shared" si="4"/>
        <v>400</v>
      </c>
      <c r="C56" s="28">
        <f t="shared" si="5"/>
        <v>150</v>
      </c>
      <c r="D56" s="41">
        <v>200</v>
      </c>
      <c r="E56" s="42">
        <v>350</v>
      </c>
    </row>
    <row r="57" spans="1:6" x14ac:dyDescent="0.25">
      <c r="A57" s="23">
        <v>6</v>
      </c>
      <c r="B57" s="43">
        <f t="shared" si="4"/>
        <v>333.33333333333331</v>
      </c>
      <c r="C57" s="28">
        <f t="shared" si="5"/>
        <v>180</v>
      </c>
      <c r="D57" s="41">
        <v>167</v>
      </c>
      <c r="E57" s="42">
        <f>C57+D57</f>
        <v>347</v>
      </c>
    </row>
    <row r="58" spans="1:6" ht="16.5" thickBot="1" x14ac:dyDescent="0.3">
      <c r="A58" s="35">
        <v>7</v>
      </c>
      <c r="B58" s="43">
        <f t="shared" si="4"/>
        <v>285.71428571428572</v>
      </c>
      <c r="C58" s="28">
        <f t="shared" si="5"/>
        <v>210</v>
      </c>
      <c r="D58" s="45">
        <v>143</v>
      </c>
      <c r="E58" s="46">
        <v>353</v>
      </c>
    </row>
    <row r="61" spans="1:6" ht="16.5" thickBot="1" x14ac:dyDescent="0.3"/>
    <row r="62" spans="1:6" ht="16.5" thickBot="1" x14ac:dyDescent="0.3">
      <c r="A62" s="17" t="s">
        <v>23</v>
      </c>
      <c r="B62" s="2" t="s">
        <v>17</v>
      </c>
      <c r="F62" s="18">
        <f>SQRT(2*B65*D76/24)</f>
        <v>166.66666666666666</v>
      </c>
    </row>
    <row r="63" spans="1:6" ht="16.5" thickBot="1" x14ac:dyDescent="0.3"/>
    <row r="64" spans="1:6" ht="87.75" customHeight="1" x14ac:dyDescent="0.25">
      <c r="A64" s="20" t="s">
        <v>6</v>
      </c>
      <c r="B64" s="21" t="s">
        <v>1</v>
      </c>
      <c r="C64" s="21" t="s">
        <v>2</v>
      </c>
      <c r="D64" s="21" t="s">
        <v>3</v>
      </c>
      <c r="E64" s="21" t="s">
        <v>7</v>
      </c>
      <c r="F64" s="22" t="s">
        <v>8</v>
      </c>
    </row>
    <row r="65" spans="1:6" x14ac:dyDescent="0.25">
      <c r="A65" s="23">
        <v>1</v>
      </c>
      <c r="B65" s="40">
        <v>2000</v>
      </c>
      <c r="C65" s="48">
        <v>60</v>
      </c>
      <c r="D65" s="48">
        <v>2000</v>
      </c>
      <c r="E65" s="49">
        <f>(B65/2)*40*(0.015*12)</f>
        <v>7200</v>
      </c>
      <c r="F65" s="50">
        <f>C65+D65+E65</f>
        <v>9260</v>
      </c>
    </row>
    <row r="66" spans="1:6" x14ac:dyDescent="0.25">
      <c r="A66" s="23">
        <v>2</v>
      </c>
      <c r="B66" s="43">
        <f>$B$65/A66</f>
        <v>1000</v>
      </c>
      <c r="C66" s="49">
        <f>$C$65*A66</f>
        <v>120</v>
      </c>
      <c r="D66" s="49">
        <f>$D$65/A66</f>
        <v>1000</v>
      </c>
      <c r="E66" s="49">
        <f t="shared" ref="E66:E78" si="6">(B66/2)*40*(0.015*12)</f>
        <v>3600</v>
      </c>
      <c r="F66" s="50">
        <f t="shared" ref="F66:F78" si="7">C66+D66+E66</f>
        <v>4720</v>
      </c>
    </row>
    <row r="67" spans="1:6" x14ac:dyDescent="0.25">
      <c r="A67" s="23">
        <v>3</v>
      </c>
      <c r="B67" s="43">
        <f t="shared" ref="B67:B78" si="8">$B$65/A67</f>
        <v>666.66666666666663</v>
      </c>
      <c r="C67" s="49">
        <f t="shared" ref="C67:C78" si="9">$C$65*A67</f>
        <v>180</v>
      </c>
      <c r="D67" s="49">
        <f t="shared" ref="D67:D78" si="10">$D$65/A67</f>
        <v>666.66666666666663</v>
      </c>
      <c r="E67" s="49">
        <f t="shared" si="6"/>
        <v>2399.9999999999995</v>
      </c>
      <c r="F67" s="50">
        <f t="shared" si="7"/>
        <v>3246.6666666666661</v>
      </c>
    </row>
    <row r="68" spans="1:6" x14ac:dyDescent="0.25">
      <c r="A68" s="23">
        <v>4</v>
      </c>
      <c r="B68" s="43">
        <f t="shared" si="8"/>
        <v>500</v>
      </c>
      <c r="C68" s="49">
        <f t="shared" si="9"/>
        <v>240</v>
      </c>
      <c r="D68" s="49">
        <f t="shared" si="10"/>
        <v>500</v>
      </c>
      <c r="E68" s="49">
        <f t="shared" si="6"/>
        <v>1800</v>
      </c>
      <c r="F68" s="50">
        <f t="shared" si="7"/>
        <v>2540</v>
      </c>
    </row>
    <row r="69" spans="1:6" x14ac:dyDescent="0.25">
      <c r="A69" s="23">
        <v>5</v>
      </c>
      <c r="B69" s="43">
        <f t="shared" si="8"/>
        <v>400</v>
      </c>
      <c r="C69" s="49">
        <f t="shared" si="9"/>
        <v>300</v>
      </c>
      <c r="D69" s="49">
        <f t="shared" si="10"/>
        <v>400</v>
      </c>
      <c r="E69" s="49">
        <f t="shared" si="6"/>
        <v>1440</v>
      </c>
      <c r="F69" s="50">
        <f t="shared" si="7"/>
        <v>2140</v>
      </c>
    </row>
    <row r="70" spans="1:6" x14ac:dyDescent="0.25">
      <c r="A70" s="23">
        <v>6</v>
      </c>
      <c r="B70" s="43">
        <f t="shared" si="8"/>
        <v>333.33333333333331</v>
      </c>
      <c r="C70" s="49">
        <f t="shared" si="9"/>
        <v>360</v>
      </c>
      <c r="D70" s="49">
        <f t="shared" si="10"/>
        <v>333.33333333333331</v>
      </c>
      <c r="E70" s="49">
        <f t="shared" si="6"/>
        <v>1199.9999999999998</v>
      </c>
      <c r="F70" s="50">
        <f t="shared" si="7"/>
        <v>1893.333333333333</v>
      </c>
    </row>
    <row r="71" spans="1:6" x14ac:dyDescent="0.25">
      <c r="A71" s="23">
        <v>7</v>
      </c>
      <c r="B71" s="43">
        <f t="shared" si="8"/>
        <v>285.71428571428572</v>
      </c>
      <c r="C71" s="49">
        <f t="shared" si="9"/>
        <v>420</v>
      </c>
      <c r="D71" s="49">
        <f t="shared" si="10"/>
        <v>285.71428571428572</v>
      </c>
      <c r="E71" s="49">
        <f t="shared" si="6"/>
        <v>1028.5714285714287</v>
      </c>
      <c r="F71" s="50">
        <f t="shared" si="7"/>
        <v>1734.2857142857144</v>
      </c>
    </row>
    <row r="72" spans="1:6" x14ac:dyDescent="0.25">
      <c r="A72" s="23">
        <v>8</v>
      </c>
      <c r="B72" s="43">
        <f t="shared" si="8"/>
        <v>250</v>
      </c>
      <c r="C72" s="49">
        <f t="shared" si="9"/>
        <v>480</v>
      </c>
      <c r="D72" s="49">
        <f t="shared" si="10"/>
        <v>250</v>
      </c>
      <c r="E72" s="49">
        <f t="shared" si="6"/>
        <v>900</v>
      </c>
      <c r="F72" s="50">
        <f t="shared" si="7"/>
        <v>1630</v>
      </c>
    </row>
    <row r="73" spans="1:6" x14ac:dyDescent="0.25">
      <c r="A73" s="23">
        <v>9</v>
      </c>
      <c r="B73" s="43">
        <f t="shared" si="8"/>
        <v>222.22222222222223</v>
      </c>
      <c r="C73" s="49">
        <f t="shared" si="9"/>
        <v>540</v>
      </c>
      <c r="D73" s="49">
        <f t="shared" si="10"/>
        <v>222.22222222222223</v>
      </c>
      <c r="E73" s="49">
        <f t="shared" si="6"/>
        <v>800</v>
      </c>
      <c r="F73" s="50">
        <f t="shared" si="7"/>
        <v>1562.2222222222222</v>
      </c>
    </row>
    <row r="74" spans="1:6" x14ac:dyDescent="0.25">
      <c r="A74" s="23">
        <v>10</v>
      </c>
      <c r="B74" s="43">
        <f t="shared" si="8"/>
        <v>200</v>
      </c>
      <c r="C74" s="49">
        <f t="shared" si="9"/>
        <v>600</v>
      </c>
      <c r="D74" s="49">
        <f t="shared" si="10"/>
        <v>200</v>
      </c>
      <c r="E74" s="49">
        <f t="shared" si="6"/>
        <v>720</v>
      </c>
      <c r="F74" s="50">
        <f t="shared" si="7"/>
        <v>1520</v>
      </c>
    </row>
    <row r="75" spans="1:6" x14ac:dyDescent="0.25">
      <c r="A75" s="23">
        <v>11</v>
      </c>
      <c r="B75" s="43">
        <f t="shared" si="8"/>
        <v>181.81818181818181</v>
      </c>
      <c r="C75" s="49">
        <f t="shared" si="9"/>
        <v>660</v>
      </c>
      <c r="D75" s="49">
        <f t="shared" si="10"/>
        <v>181.81818181818181</v>
      </c>
      <c r="E75" s="49">
        <f t="shared" si="6"/>
        <v>654.5454545454545</v>
      </c>
      <c r="F75" s="50">
        <f t="shared" si="7"/>
        <v>1496.3636363636363</v>
      </c>
    </row>
    <row r="76" spans="1:6" x14ac:dyDescent="0.25">
      <c r="A76" s="23">
        <v>12</v>
      </c>
      <c r="B76" s="43">
        <f t="shared" si="8"/>
        <v>166.66666666666666</v>
      </c>
      <c r="C76" s="49">
        <f t="shared" si="9"/>
        <v>720</v>
      </c>
      <c r="D76" s="49">
        <f t="shared" si="10"/>
        <v>166.66666666666666</v>
      </c>
      <c r="E76" s="49">
        <f>(B76/2)*40*(0.015*12)</f>
        <v>599.99999999999989</v>
      </c>
      <c r="F76" s="50">
        <f t="shared" si="7"/>
        <v>1486.6666666666665</v>
      </c>
    </row>
    <row r="77" spans="1:6" x14ac:dyDescent="0.25">
      <c r="A77" s="23">
        <v>13</v>
      </c>
      <c r="B77" s="43">
        <f t="shared" si="8"/>
        <v>153.84615384615384</v>
      </c>
      <c r="C77" s="49">
        <f t="shared" si="9"/>
        <v>780</v>
      </c>
      <c r="D77" s="49">
        <f t="shared" si="10"/>
        <v>153.84615384615384</v>
      </c>
      <c r="E77" s="49">
        <f t="shared" si="6"/>
        <v>553.84615384615381</v>
      </c>
      <c r="F77" s="50">
        <f t="shared" si="7"/>
        <v>1487.6923076923076</v>
      </c>
    </row>
    <row r="78" spans="1:6" ht="16.5" thickBot="1" x14ac:dyDescent="0.3">
      <c r="A78" s="35">
        <v>14</v>
      </c>
      <c r="B78" s="43">
        <f t="shared" si="8"/>
        <v>142.85714285714286</v>
      </c>
      <c r="C78" s="49">
        <f t="shared" si="9"/>
        <v>840</v>
      </c>
      <c r="D78" s="49">
        <f t="shared" si="10"/>
        <v>142.85714285714286</v>
      </c>
      <c r="E78" s="49">
        <f t="shared" si="6"/>
        <v>514.28571428571433</v>
      </c>
      <c r="F78" s="51">
        <f t="shared" si="7"/>
        <v>1497.1428571428573</v>
      </c>
    </row>
    <row r="81" spans="1:6" ht="16.5" thickBot="1" x14ac:dyDescent="0.3"/>
    <row r="82" spans="1:6" ht="16.5" thickBot="1" x14ac:dyDescent="0.3">
      <c r="A82" s="17" t="s">
        <v>24</v>
      </c>
      <c r="B82" s="2" t="s">
        <v>17</v>
      </c>
      <c r="F82" s="18">
        <f>SQRT(2*B85*D92/A92)</f>
        <v>250</v>
      </c>
    </row>
    <row r="83" spans="1:6" ht="16.5" thickBot="1" x14ac:dyDescent="0.3"/>
    <row r="84" spans="1:6" ht="79.5" customHeight="1" x14ac:dyDescent="0.25">
      <c r="A84" s="20" t="s">
        <v>6</v>
      </c>
      <c r="B84" s="21" t="s">
        <v>1</v>
      </c>
      <c r="C84" s="21" t="s">
        <v>2</v>
      </c>
      <c r="D84" s="21" t="s">
        <v>3</v>
      </c>
      <c r="E84" s="21" t="s">
        <v>7</v>
      </c>
      <c r="F84" s="22" t="s">
        <v>8</v>
      </c>
    </row>
    <row r="85" spans="1:6" x14ac:dyDescent="0.25">
      <c r="A85" s="23">
        <v>1</v>
      </c>
      <c r="B85" s="40">
        <v>2000</v>
      </c>
      <c r="C85" s="41" t="s">
        <v>5</v>
      </c>
      <c r="D85" s="48">
        <v>1000</v>
      </c>
      <c r="E85" s="49">
        <f>(B85/2)*40*0.015*12</f>
        <v>7200</v>
      </c>
      <c r="F85" s="50">
        <f>D85+E85</f>
        <v>8200</v>
      </c>
    </row>
    <row r="86" spans="1:6" x14ac:dyDescent="0.25">
      <c r="A86" s="23">
        <v>2</v>
      </c>
      <c r="B86" s="43">
        <f>$B$85/A86</f>
        <v>1000</v>
      </c>
      <c r="C86" s="41" t="s">
        <v>5</v>
      </c>
      <c r="D86" s="49">
        <f>$D$85/A86</f>
        <v>500</v>
      </c>
      <c r="E86" s="49">
        <f t="shared" ref="E86:E93" si="11">(B86/2)*40*0.015*12</f>
        <v>3600</v>
      </c>
      <c r="F86" s="50">
        <f>D86+E86</f>
        <v>4100</v>
      </c>
    </row>
    <row r="87" spans="1:6" x14ac:dyDescent="0.25">
      <c r="A87" s="23">
        <v>3</v>
      </c>
      <c r="B87" s="43">
        <f t="shared" ref="B87:B93" si="12">$B$85/A87</f>
        <v>666.66666666666663</v>
      </c>
      <c r="C87" s="28">
        <f>$A$14*A87/2</f>
        <v>90</v>
      </c>
      <c r="D87" s="49">
        <f t="shared" ref="D87:D93" si="13">$D$85/A87</f>
        <v>333.33333333333331</v>
      </c>
      <c r="E87" s="49">
        <f t="shared" si="11"/>
        <v>2399.9999999999995</v>
      </c>
      <c r="F87" s="50">
        <f t="shared" ref="F87:F93" si="14">C87+D87+E87</f>
        <v>2823.333333333333</v>
      </c>
    </row>
    <row r="88" spans="1:6" x14ac:dyDescent="0.25">
      <c r="A88" s="23">
        <v>4</v>
      </c>
      <c r="B88" s="43">
        <f t="shared" si="12"/>
        <v>500</v>
      </c>
      <c r="C88" s="28">
        <f t="shared" ref="C88:C92" si="15">$A$14*A88/2</f>
        <v>120</v>
      </c>
      <c r="D88" s="49">
        <f t="shared" si="13"/>
        <v>250</v>
      </c>
      <c r="E88" s="49">
        <f t="shared" si="11"/>
        <v>1800</v>
      </c>
      <c r="F88" s="50">
        <f t="shared" si="14"/>
        <v>2170</v>
      </c>
    </row>
    <row r="89" spans="1:6" x14ac:dyDescent="0.25">
      <c r="A89" s="23">
        <v>5</v>
      </c>
      <c r="B89" s="43">
        <f t="shared" si="12"/>
        <v>400</v>
      </c>
      <c r="C89" s="28">
        <f t="shared" si="15"/>
        <v>150</v>
      </c>
      <c r="D89" s="49">
        <f t="shared" si="13"/>
        <v>200</v>
      </c>
      <c r="E89" s="49">
        <f t="shared" si="11"/>
        <v>1440</v>
      </c>
      <c r="F89" s="50">
        <f t="shared" si="14"/>
        <v>1790</v>
      </c>
    </row>
    <row r="90" spans="1:6" x14ac:dyDescent="0.25">
      <c r="A90" s="23">
        <v>6</v>
      </c>
      <c r="B90" s="43">
        <f t="shared" si="12"/>
        <v>333.33333333333331</v>
      </c>
      <c r="C90" s="28">
        <f t="shared" si="15"/>
        <v>180</v>
      </c>
      <c r="D90" s="49">
        <f t="shared" si="13"/>
        <v>166.66666666666666</v>
      </c>
      <c r="E90" s="49">
        <f t="shared" si="11"/>
        <v>1199.9999999999998</v>
      </c>
      <c r="F90" s="50">
        <f t="shared" si="14"/>
        <v>1546.6666666666665</v>
      </c>
    </row>
    <row r="91" spans="1:6" x14ac:dyDescent="0.25">
      <c r="A91" s="23">
        <v>7</v>
      </c>
      <c r="B91" s="43">
        <f t="shared" si="12"/>
        <v>285.71428571428572</v>
      </c>
      <c r="C91" s="28">
        <f t="shared" si="15"/>
        <v>210</v>
      </c>
      <c r="D91" s="49">
        <f t="shared" si="13"/>
        <v>142.85714285714286</v>
      </c>
      <c r="E91" s="49">
        <f t="shared" si="11"/>
        <v>1028.5714285714287</v>
      </c>
      <c r="F91" s="50">
        <f t="shared" si="14"/>
        <v>1381.4285714285716</v>
      </c>
    </row>
    <row r="92" spans="1:6" x14ac:dyDescent="0.25">
      <c r="A92" s="23">
        <v>8</v>
      </c>
      <c r="B92" s="43">
        <f t="shared" si="12"/>
        <v>250</v>
      </c>
      <c r="C92" s="28">
        <f t="shared" si="15"/>
        <v>240</v>
      </c>
      <c r="D92" s="49">
        <f t="shared" si="13"/>
        <v>125</v>
      </c>
      <c r="E92" s="49">
        <f t="shared" si="11"/>
        <v>900</v>
      </c>
      <c r="F92" s="50">
        <f t="shared" si="14"/>
        <v>1265</v>
      </c>
    </row>
    <row r="93" spans="1:6" ht="16.5" thickBot="1" x14ac:dyDescent="0.3">
      <c r="A93" s="35">
        <v>9</v>
      </c>
      <c r="B93" s="43">
        <f t="shared" si="12"/>
        <v>222.22222222222223</v>
      </c>
      <c r="C93" s="28">
        <f>$A$14*A93</f>
        <v>540</v>
      </c>
      <c r="D93" s="49">
        <f t="shared" si="13"/>
        <v>111.11111111111111</v>
      </c>
      <c r="E93" s="49">
        <f t="shared" si="11"/>
        <v>799.99999999999989</v>
      </c>
      <c r="F93" s="50">
        <f t="shared" si="14"/>
        <v>1451.1111111111109</v>
      </c>
    </row>
  </sheetData>
  <mergeCells count="4">
    <mergeCell ref="A2:F2"/>
    <mergeCell ref="A8:F8"/>
    <mergeCell ref="A6:F6"/>
    <mergeCell ref="A21:F2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EOQ of Low Nail Company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Espinoza</dc:creator>
  <cp:lastModifiedBy>HP</cp:lastModifiedBy>
  <dcterms:created xsi:type="dcterms:W3CDTF">2018-01-07T21:21:37Z</dcterms:created>
  <dcterms:modified xsi:type="dcterms:W3CDTF">2019-12-12T07:17:08Z</dcterms:modified>
</cp:coreProperties>
</file>